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Public2\BASIC Campaign\Legislation\"/>
    </mc:Choice>
  </mc:AlternateContent>
  <xr:revisionPtr revIDLastSave="0" documentId="13_ncr:1_{66DCF536-7EEF-4086-AA54-73CE33A7FCE4}" xr6:coauthVersionLast="45" xr6:coauthVersionMax="45" xr10:uidLastSave="{00000000-0000-0000-0000-000000000000}"/>
  <bookViews>
    <workbookView xWindow="23880" yWindow="-120" windowWidth="29040" windowHeight="18240" xr2:uid="{F010203D-6551-4DBE-A13B-78997652E7D7}"/>
  </bookViews>
  <sheets>
    <sheet name="RRASA grants &amp; bond allocations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G54" i="1"/>
  <c r="E5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7" i="1" s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7" i="1" s="1"/>
  <c r="C2" i="1"/>
</calcChain>
</file>

<file path=xl/sharedStrings.xml><?xml version="1.0" encoding="utf-8"?>
<sst xmlns="http://schemas.openxmlformats.org/spreadsheetml/2006/main" count="75" uniqueCount="72">
  <si>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</si>
  <si>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</si>
  <si>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</si>
  <si>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</si>
  <si>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</si>
  <si>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</si>
  <si>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</si>
  <si>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</si>
  <si>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</si>
  <si>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</si>
  <si>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</si>
  <si>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</si>
  <si>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</si>
  <si>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</si>
  <si>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</si>
  <si>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</si>
  <si>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</si>
  <si>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</si>
  <si>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</si>
  <si>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</si>
  <si>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</si>
  <si>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</si>
  <si>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Table prepared by CRS based data available from the U.S. Department of Education (ED), Budget Service, https://www2.ed.gov/about/overview/budget/statetables/21stbyprogram.xlsx.
Notes: Details may not add to totals due to rounding. Percentages were calculated based on unrounded numbers.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</si>
  <si>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</si>
  <si>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</si>
  <si>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</si>
  <si>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</si>
  <si>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</si>
  <si>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</si>
  <si>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</si>
  <si>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</si>
  <si>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</si>
  <si>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</si>
  <si>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</si>
  <si>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</si>
  <si>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</si>
  <si>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</si>
  <si>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</si>
  <si>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</si>
  <si>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</si>
  <si>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</si>
  <si>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</si>
  <si>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</si>
  <si>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</si>
  <si>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</si>
  <si>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</si>
  <si>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</si>
  <si>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</si>
  <si>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</si>
  <si>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</si>
  <si>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</si>
  <si>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</si>
  <si>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</si>
  <si>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State/Entity</t>
  </si>
  <si>
    <t>AMERICAN SAMOA</t>
  </si>
  <si>
    <t>GUAM</t>
  </si>
  <si>
    <t>U.S. VIRGIN ISLANDS</t>
  </si>
  <si>
    <t>NOTES</t>
  </si>
  <si>
    <t>Shows estimated state grants under the Grants for the Long-Term Improvement of Public School Facilities program, assuming an appropriations level of $20 billion per year for 5 years- a total of $100 billion in grants. State shares of the amount of funding for formula grants range from 0.24% in Vermont to 12.45% in California.</t>
  </si>
  <si>
    <t># School Districts 2018-19 (includes charters)</t>
  </si>
  <si>
    <t>State Share per CRS July 15, 2020 memo</t>
  </si>
  <si>
    <t>Students Enrollment 2018-19</t>
  </si>
  <si>
    <t>Grants - State Amount, HR 2 RRASA each Year for 5 Years</t>
  </si>
  <si>
    <t>Bonds - Maximum Face Amount of Bonds, each Year for 3 Years</t>
  </si>
  <si>
    <t>Shows estimated state bond subsidy authority for $10 billion a year, authorized for 3 years in HR 2, for a total authorization of $30 billion in bond subsidies.</t>
  </si>
  <si>
    <t>Prepared by 21st Century School Fund</t>
  </si>
  <si>
    <t># of Public Schools 2018-19 (includes charters)</t>
  </si>
  <si>
    <t>Set aside</t>
  </si>
  <si>
    <t>Outlying Areas</t>
  </si>
  <si>
    <t>Bureau of Indian Education</t>
  </si>
  <si>
    <t>Total Annual Proposed Appropriation</t>
  </si>
  <si>
    <t>Subtotal: States, D.C., and 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</si>
</sst>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0" fontId="0" fillId="0" borderId="0" xfId="2" applyNumberFormat="1" applyFont="1"/>
    <xf numFmtId="164" fontId="0" fillId="0" borderId="0" xfId="1" applyNumberFormat="1" applyFont="1"/>
    <xf numFmtId="165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NumberFormat="1" applyFont="1"/>
    <xf numFmtId="165" fontId="2" fillId="0" borderId="0" xfId="3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A88DBA-9564-461C-BF50-FCF12C716462}" name="Table2" displayName="Table2" ref="A1:G62" totalsRowShown="0" headerRowDxfId="2">
  <autoFilter ref="A1:G62" xr:uid="{B263331C-0A0B-4A11-80ED-9B0CDDFA89C3}"/>
  <tableColumns count="7">
    <tableColumn id="1" xr3:uid="{56C913EA-BB5B-4108-876F-AA9894B3F5C4}" name="State/Entity"/>
    <tableColumn id="3" xr3:uid="{BFAE69F1-5743-496E-9814-60358896E466}" name="State Share per CRS July 15, 2020 memo"/>
    <tableColumn id="2" xr3:uid="{7FC120CD-9802-4F6D-9810-E1D9EA41C45B}" name="Grants - State Amount, HR 2 RRASA each Year for 5 Years"/>
    <tableColumn id="7" xr3:uid="{C6790D6E-E75B-484E-824C-2F9B18EF75CE}" name="Bonds - Maximum Face Amount of Bonds, each Year for 3 Years" dataDxfId="1">
      <calculatedColumnFormula>#REF!*9900000000</calculatedColumnFormula>
    </tableColumn>
    <tableColumn id="4" xr3:uid="{CB62B0D0-37C4-46A0-B1B0-50D7E53837B1}" name="Students Enrollment 2018-19" dataDxfId="0" dataCellStyle="Comma"/>
    <tableColumn id="5" xr3:uid="{2EE56B3F-66C5-4C15-95ED-742F747AC16A}" name="# School Districts 2018-19 (includes charters)"/>
    <tableColumn id="6" xr3:uid="{D4608D26-6664-4E11-B47D-6AC733F08225}" name="# of Public Schools 2018-19 (includes charters)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454AF-4640-4B64-BA6F-109F782ABE83}">
  <dimension ref="A1:G62"/>
  <sheetViews>
    <sheetView tabSelected="1" workbookViewId="0">
      <selection activeCell="H62" sqref="H62"/>
    </sheetView>
  </sheetViews>
  <sheetFormatPr defaultRowHeight="15" x14ac:dyDescent="0.25"/>
  <cols>
    <col min="1" max="1" width="59.7109375" customWidth="1"/>
    <col min="2" max="2" width="19" customWidth="1"/>
    <col min="3" max="3" width="24.5703125" customWidth="1"/>
    <col min="4" max="4" width="22.7109375" customWidth="1"/>
    <col min="5" max="5" width="13.5703125" customWidth="1"/>
    <col min="6" max="6" width="15.5703125" customWidth="1"/>
    <col min="7" max="7" width="13.42578125" customWidth="1"/>
    <col min="8" max="8" width="26.42578125" customWidth="1"/>
  </cols>
  <sheetData>
    <row r="1" spans="1:7" s="5" customFormat="1" ht="62.25" customHeight="1" x14ac:dyDescent="0.25">
      <c r="A1" s="6" t="s">
        <v>53</v>
      </c>
      <c r="B1" s="6" t="s">
        <v>60</v>
      </c>
      <c r="C1" s="6" t="s">
        <v>62</v>
      </c>
      <c r="D1" s="6" t="s">
        <v>63</v>
      </c>
      <c r="E1" s="6" t="s">
        <v>61</v>
      </c>
      <c r="F1" s="6" t="s">
        <v>59</v>
      </c>
      <c r="G1" s="6" t="s">
        <v>66</v>
      </c>
    </row>
    <row r="2" spans="1:7" x14ac:dyDescent="0.25">
      <c r="A2" t="s">
        <v>23</v>
      </c>
      <c r="B2" s="2">
        <v>1.6400000000000001E-2</v>
      </c>
      <c r="C2" s="3">
        <f t="shared" ref="C2:C33" si="0">B2*19800000000</f>
        <v>324720000</v>
      </c>
      <c r="D2" s="3">
        <f>Table2[[#This Row],[State Share per CRS July 15, 2020 memo]]*9900000000</f>
        <v>162360000</v>
      </c>
      <c r="E2" s="4">
        <v>739716</v>
      </c>
      <c r="F2">
        <v>177</v>
      </c>
      <c r="G2">
        <v>1529</v>
      </c>
    </row>
    <row r="3" spans="1:7" x14ac:dyDescent="0.25">
      <c r="A3" t="s">
        <v>24</v>
      </c>
      <c r="B3" s="2">
        <v>2.8999999999999998E-3</v>
      </c>
      <c r="C3" s="3">
        <f t="shared" si="0"/>
        <v>57419999.999999993</v>
      </c>
      <c r="D3" s="3">
        <f>Table2[[#This Row],[State Share per CRS July 15, 2020 memo]]*9900000000</f>
        <v>28709999.999999996</v>
      </c>
      <c r="E3" s="4">
        <v>130963</v>
      </c>
      <c r="F3">
        <v>54</v>
      </c>
      <c r="G3">
        <v>510</v>
      </c>
    </row>
    <row r="4" spans="1:7" x14ac:dyDescent="0.25">
      <c r="A4" t="s">
        <v>25</v>
      </c>
      <c r="B4" s="2">
        <v>2.1000000000000001E-2</v>
      </c>
      <c r="C4" s="3">
        <f t="shared" si="0"/>
        <v>415800000</v>
      </c>
      <c r="D4" s="3">
        <f>Table2[[#This Row],[State Share per CRS July 15, 2020 memo]]*9900000000</f>
        <v>207900000</v>
      </c>
      <c r="E4" s="4">
        <v>1141511</v>
      </c>
      <c r="F4">
        <v>717</v>
      </c>
      <c r="G4">
        <v>2434</v>
      </c>
    </row>
    <row r="5" spans="1:7" x14ac:dyDescent="0.25">
      <c r="A5" t="s">
        <v>26</v>
      </c>
      <c r="B5" s="2">
        <v>9.7000000000000003E-3</v>
      </c>
      <c r="C5" s="3">
        <f t="shared" si="0"/>
        <v>192060000</v>
      </c>
      <c r="D5" s="3">
        <f>Table2[[#This Row],[State Share per CRS July 15, 2020 memo]]*9900000000</f>
        <v>96030000</v>
      </c>
      <c r="E5" s="4">
        <v>495291</v>
      </c>
      <c r="F5">
        <v>294</v>
      </c>
      <c r="G5">
        <v>1080</v>
      </c>
    </row>
    <row r="6" spans="1:7" x14ac:dyDescent="0.25">
      <c r="A6" t="s">
        <v>27</v>
      </c>
      <c r="B6" s="2">
        <v>0.1245</v>
      </c>
      <c r="C6" s="3">
        <f t="shared" si="0"/>
        <v>2465100000</v>
      </c>
      <c r="D6" s="3">
        <f>Table2[[#This Row],[State Share per CRS July 15, 2020 memo]]*9900000000</f>
        <v>1232550000</v>
      </c>
      <c r="E6" s="4">
        <v>6272734</v>
      </c>
      <c r="F6">
        <v>2174</v>
      </c>
      <c r="G6">
        <v>10437</v>
      </c>
    </row>
    <row r="7" spans="1:7" x14ac:dyDescent="0.25">
      <c r="A7" t="s">
        <v>28</v>
      </c>
      <c r="B7" s="2">
        <v>9.1000000000000004E-3</v>
      </c>
      <c r="C7" s="3">
        <f t="shared" si="0"/>
        <v>180180000</v>
      </c>
      <c r="D7" s="3">
        <f>Table2[[#This Row],[State Share per CRS July 15, 2020 memo]]*9900000000</f>
        <v>90090000</v>
      </c>
      <c r="E7" s="4">
        <v>911536</v>
      </c>
      <c r="F7">
        <v>270</v>
      </c>
      <c r="G7">
        <v>1915</v>
      </c>
    </row>
    <row r="8" spans="1:7" x14ac:dyDescent="0.25">
      <c r="A8" t="s">
        <v>29</v>
      </c>
      <c r="B8" s="2">
        <v>8.3999999999999995E-3</v>
      </c>
      <c r="C8" s="3">
        <f t="shared" si="0"/>
        <v>166320000</v>
      </c>
      <c r="D8" s="3">
        <f>Table2[[#This Row],[State Share per CRS July 15, 2020 memo]]*9900000000</f>
        <v>83160000</v>
      </c>
      <c r="E8" s="4">
        <v>526634</v>
      </c>
      <c r="F8">
        <v>204</v>
      </c>
      <c r="G8">
        <v>1023</v>
      </c>
    </row>
    <row r="9" spans="1:7" x14ac:dyDescent="0.25">
      <c r="A9" t="s">
        <v>30</v>
      </c>
      <c r="B9" s="2">
        <v>3.3E-3</v>
      </c>
      <c r="C9" s="3">
        <f t="shared" si="0"/>
        <v>65340000</v>
      </c>
      <c r="D9" s="3">
        <f>Table2[[#This Row],[State Share per CRS July 15, 2020 memo]]*9900000000</f>
        <v>32670000</v>
      </c>
      <c r="E9" s="4">
        <v>138405</v>
      </c>
      <c r="F9">
        <v>47</v>
      </c>
      <c r="G9">
        <v>227</v>
      </c>
    </row>
    <row r="10" spans="1:7" x14ac:dyDescent="0.25">
      <c r="A10" t="s">
        <v>31</v>
      </c>
      <c r="B10" s="2">
        <v>3.2000000000000002E-3</v>
      </c>
      <c r="C10" s="3">
        <f t="shared" si="0"/>
        <v>63360000</v>
      </c>
      <c r="D10" s="3">
        <f>Table2[[#This Row],[State Share per CRS July 15, 2020 memo]]*9900000000</f>
        <v>31680000</v>
      </c>
      <c r="E10" s="4">
        <v>93741</v>
      </c>
      <c r="F10">
        <v>68</v>
      </c>
      <c r="G10">
        <v>228</v>
      </c>
    </row>
    <row r="11" spans="1:7" x14ac:dyDescent="0.25">
      <c r="A11" t="s">
        <v>32</v>
      </c>
      <c r="B11" s="2">
        <v>5.8200000000000002E-2</v>
      </c>
      <c r="C11" s="3">
        <f t="shared" si="0"/>
        <v>1152360000</v>
      </c>
      <c r="D11" s="3">
        <f>Table2[[#This Row],[State Share per CRS July 15, 2020 memo]]*9900000000</f>
        <v>576180000</v>
      </c>
      <c r="E11" s="4">
        <v>2846444</v>
      </c>
      <c r="F11">
        <v>76</v>
      </c>
      <c r="G11">
        <v>4234</v>
      </c>
    </row>
    <row r="12" spans="1:7" x14ac:dyDescent="0.25">
      <c r="A12" t="s">
        <v>33</v>
      </c>
      <c r="B12" s="2">
        <v>3.4599999999999999E-2</v>
      </c>
      <c r="C12" s="3">
        <f t="shared" si="0"/>
        <v>685080000</v>
      </c>
      <c r="D12" s="3">
        <f>Table2[[#This Row],[State Share per CRS July 15, 2020 memo]]*9900000000</f>
        <v>342540000</v>
      </c>
      <c r="E12" s="4">
        <v>1767202</v>
      </c>
      <c r="F12">
        <v>232</v>
      </c>
      <c r="G12">
        <v>2309</v>
      </c>
    </row>
    <row r="13" spans="1:7" x14ac:dyDescent="0.25">
      <c r="A13" t="s">
        <v>34</v>
      </c>
      <c r="B13" s="2">
        <v>3.3E-3</v>
      </c>
      <c r="C13" s="3">
        <f t="shared" si="0"/>
        <v>65340000</v>
      </c>
      <c r="D13" s="3">
        <f>Table2[[#This Row],[State Share per CRS July 15, 2020 memo]]*9900000000</f>
        <v>32670000</v>
      </c>
      <c r="E13" s="4">
        <v>181278</v>
      </c>
      <c r="F13">
        <v>1</v>
      </c>
      <c r="G13">
        <v>294</v>
      </c>
    </row>
    <row r="14" spans="1:7" x14ac:dyDescent="0.25">
      <c r="A14" t="s">
        <v>35</v>
      </c>
      <c r="B14" s="2">
        <v>3.5999999999999999E-3</v>
      </c>
      <c r="C14" s="3">
        <f t="shared" si="0"/>
        <v>71280000</v>
      </c>
      <c r="D14" s="3">
        <f>Table2[[#This Row],[State Share per CRS July 15, 2020 memo]]*9900000000</f>
        <v>35640000</v>
      </c>
      <c r="E14" s="4">
        <v>310522</v>
      </c>
      <c r="F14">
        <v>173</v>
      </c>
      <c r="G14">
        <v>759</v>
      </c>
    </row>
    <row r="15" spans="1:7" x14ac:dyDescent="0.25">
      <c r="A15" t="s">
        <v>36</v>
      </c>
      <c r="B15" s="2">
        <v>4.2999999999999997E-2</v>
      </c>
      <c r="C15" s="3">
        <f t="shared" si="0"/>
        <v>851399999.99999988</v>
      </c>
      <c r="D15" s="3">
        <f>Table2[[#This Row],[State Share per CRS July 15, 2020 memo]]*9900000000</f>
        <v>425699999.99999994</v>
      </c>
      <c r="E15" s="4">
        <v>1982327</v>
      </c>
      <c r="F15">
        <v>1056</v>
      </c>
      <c r="G15">
        <v>4345</v>
      </c>
    </row>
    <row r="16" spans="1:7" x14ac:dyDescent="0.25">
      <c r="A16" t="s">
        <v>37</v>
      </c>
      <c r="B16" s="2">
        <v>1.6199999999999999E-2</v>
      </c>
      <c r="C16" s="3">
        <f t="shared" si="0"/>
        <v>320760000</v>
      </c>
      <c r="D16" s="3">
        <f>Table2[[#This Row],[State Share per CRS July 15, 2020 memo]]*9900000000</f>
        <v>160380000</v>
      </c>
      <c r="E16" s="4">
        <v>1055706</v>
      </c>
      <c r="F16">
        <v>432</v>
      </c>
      <c r="G16">
        <v>1919</v>
      </c>
    </row>
    <row r="17" spans="1:7" x14ac:dyDescent="0.25">
      <c r="A17" t="s">
        <v>38</v>
      </c>
      <c r="B17" s="2">
        <v>5.4000000000000003E-3</v>
      </c>
      <c r="C17" s="3">
        <f t="shared" si="0"/>
        <v>106920000</v>
      </c>
      <c r="D17" s="3">
        <f>Table2[[#This Row],[State Share per CRS July 15, 2020 memo]]*9900000000</f>
        <v>53460000</v>
      </c>
      <c r="E17" s="4">
        <v>514833</v>
      </c>
      <c r="F17">
        <v>339</v>
      </c>
      <c r="G17">
        <v>1318</v>
      </c>
    </row>
    <row r="18" spans="1:7" x14ac:dyDescent="0.25">
      <c r="A18" t="s">
        <v>39</v>
      </c>
      <c r="B18" s="2">
        <v>6.4000000000000003E-3</v>
      </c>
      <c r="C18" s="3">
        <f t="shared" si="0"/>
        <v>126720000</v>
      </c>
      <c r="D18" s="3">
        <f>Table2[[#This Row],[State Share per CRS July 15, 2020 memo]]*9900000000</f>
        <v>63360000</v>
      </c>
      <c r="E18" s="4">
        <v>497733</v>
      </c>
      <c r="F18">
        <v>311</v>
      </c>
      <c r="G18">
        <v>1314</v>
      </c>
    </row>
    <row r="19" spans="1:7" x14ac:dyDescent="0.25">
      <c r="A19" t="s">
        <v>40</v>
      </c>
      <c r="B19" s="2">
        <v>1.46E-2</v>
      </c>
      <c r="C19" s="3">
        <f t="shared" si="0"/>
        <v>289080000</v>
      </c>
      <c r="D19" s="3">
        <f>Table2[[#This Row],[State Share per CRS July 15, 2020 memo]]*9900000000</f>
        <v>144540000</v>
      </c>
      <c r="E19" s="4">
        <v>677821</v>
      </c>
      <c r="F19">
        <v>186</v>
      </c>
      <c r="G19">
        <v>1536</v>
      </c>
    </row>
    <row r="20" spans="1:7" x14ac:dyDescent="0.25">
      <c r="A20" t="s">
        <v>41</v>
      </c>
      <c r="B20" s="2">
        <v>2.1700000000000001E-2</v>
      </c>
      <c r="C20" s="3">
        <f t="shared" si="0"/>
        <v>429660000</v>
      </c>
      <c r="D20" s="3">
        <f>Table2[[#This Row],[State Share per CRS July 15, 2020 memo]]*9900000000</f>
        <v>214830000</v>
      </c>
      <c r="E20" s="4">
        <v>711783</v>
      </c>
      <c r="F20">
        <v>204</v>
      </c>
      <c r="G20">
        <v>1384</v>
      </c>
    </row>
    <row r="21" spans="1:7" x14ac:dyDescent="0.25">
      <c r="A21" t="s">
        <v>42</v>
      </c>
      <c r="B21" s="2">
        <v>3.3E-3</v>
      </c>
      <c r="C21" s="3">
        <f t="shared" si="0"/>
        <v>65340000</v>
      </c>
      <c r="D21" s="3">
        <f>Table2[[#This Row],[State Share per CRS July 15, 2020 memo]]*9900000000</f>
        <v>32670000</v>
      </c>
      <c r="E21" s="4">
        <v>180461</v>
      </c>
      <c r="F21">
        <v>276</v>
      </c>
      <c r="G21">
        <v>599</v>
      </c>
    </row>
    <row r="22" spans="1:7" x14ac:dyDescent="0.25">
      <c r="A22" t="s">
        <v>43</v>
      </c>
      <c r="B22" s="2">
        <v>1.5699999999999999E-2</v>
      </c>
      <c r="C22" s="3">
        <f t="shared" si="0"/>
        <v>310860000</v>
      </c>
      <c r="D22" s="3">
        <f>Table2[[#This Row],[State Share per CRS July 15, 2020 memo]]*9900000000</f>
        <v>155430000</v>
      </c>
      <c r="E22" s="4">
        <v>896827</v>
      </c>
      <c r="F22">
        <v>25</v>
      </c>
      <c r="G22">
        <v>1418</v>
      </c>
    </row>
    <row r="23" spans="1:7" x14ac:dyDescent="0.25">
      <c r="A23" t="s">
        <v>44</v>
      </c>
      <c r="B23" s="2">
        <v>1.6199999999999999E-2</v>
      </c>
      <c r="C23" s="3">
        <f t="shared" si="0"/>
        <v>320760000</v>
      </c>
      <c r="D23" s="3">
        <f>Table2[[#This Row],[State Share per CRS July 15, 2020 memo]]*9900000000</f>
        <v>160380000</v>
      </c>
      <c r="E23" s="4">
        <v>962297</v>
      </c>
      <c r="F23">
        <v>432</v>
      </c>
      <c r="G23">
        <v>1853</v>
      </c>
    </row>
    <row r="24" spans="1:7" x14ac:dyDescent="0.25">
      <c r="A24" t="s">
        <v>45</v>
      </c>
      <c r="B24" s="2">
        <v>2.9499999999999998E-2</v>
      </c>
      <c r="C24" s="3">
        <f t="shared" si="0"/>
        <v>584100000</v>
      </c>
      <c r="D24" s="3">
        <f>Table2[[#This Row],[State Share per CRS July 15, 2020 memo]]*9900000000</f>
        <v>292050000</v>
      </c>
      <c r="E24" s="4">
        <v>1504194</v>
      </c>
      <c r="F24">
        <v>902</v>
      </c>
      <c r="G24">
        <v>3754</v>
      </c>
    </row>
    <row r="25" spans="1:7" x14ac:dyDescent="0.25">
      <c r="A25" t="s">
        <v>46</v>
      </c>
      <c r="B25" s="2">
        <v>1.06E-2</v>
      </c>
      <c r="C25" s="3">
        <f t="shared" si="0"/>
        <v>209880000</v>
      </c>
      <c r="D25" s="3">
        <f>Table2[[#This Row],[State Share per CRS July 15, 2020 memo]]*9900000000</f>
        <v>104940000</v>
      </c>
      <c r="E25" s="4">
        <v>889304</v>
      </c>
      <c r="F25">
        <v>574</v>
      </c>
      <c r="G25">
        <v>2555</v>
      </c>
    </row>
    <row r="26" spans="1:7" x14ac:dyDescent="0.25">
      <c r="A26" t="s">
        <v>47</v>
      </c>
      <c r="B26" s="2">
        <v>1.2800000000000001E-2</v>
      </c>
      <c r="C26" s="3">
        <f t="shared" si="0"/>
        <v>253440000</v>
      </c>
      <c r="D26" s="3">
        <f>Table2[[#This Row],[State Share per CRS July 15, 2020 memo]]*9900000000</f>
        <v>126720000</v>
      </c>
      <c r="E26" s="4">
        <v>471298</v>
      </c>
      <c r="F26">
        <v>155</v>
      </c>
      <c r="G26">
        <v>1055</v>
      </c>
    </row>
    <row r="27" spans="1:7" x14ac:dyDescent="0.25">
      <c r="A27" t="s">
        <v>48</v>
      </c>
      <c r="B27" s="2">
        <v>1.5800000000000002E-2</v>
      </c>
      <c r="C27" s="3">
        <f t="shared" si="0"/>
        <v>312840000.00000006</v>
      </c>
      <c r="D27" s="3">
        <f>Table2[[#This Row],[State Share per CRS July 15, 2020 memo]]*9900000000</f>
        <v>156420000.00000003</v>
      </c>
      <c r="E27" s="4">
        <v>913441</v>
      </c>
      <c r="F27">
        <v>564</v>
      </c>
      <c r="G27">
        <v>2452</v>
      </c>
    </row>
    <row r="28" spans="1:7" x14ac:dyDescent="0.25">
      <c r="A28" t="s">
        <v>49</v>
      </c>
      <c r="B28" s="2">
        <v>3.0999999999999999E-3</v>
      </c>
      <c r="C28" s="3">
        <f t="shared" si="0"/>
        <v>61380000</v>
      </c>
      <c r="D28" s="3">
        <f>Table2[[#This Row],[State Share per CRS July 15, 2020 memo]]*9900000000</f>
        <v>30690000</v>
      </c>
      <c r="E28" s="4">
        <v>148844</v>
      </c>
      <c r="F28">
        <v>488</v>
      </c>
      <c r="G28">
        <v>826</v>
      </c>
    </row>
    <row r="29" spans="1:7" x14ac:dyDescent="0.25">
      <c r="A29" t="s">
        <v>50</v>
      </c>
      <c r="B29" s="2">
        <v>4.8999999999999998E-3</v>
      </c>
      <c r="C29" s="3">
        <f t="shared" si="0"/>
        <v>97020000</v>
      </c>
      <c r="D29" s="3">
        <f>Table2[[#This Row],[State Share per CRS July 15, 2020 memo]]*9900000000</f>
        <v>48510000</v>
      </c>
      <c r="E29" s="4">
        <v>326392</v>
      </c>
      <c r="F29">
        <v>279</v>
      </c>
      <c r="G29">
        <v>1081</v>
      </c>
    </row>
    <row r="30" spans="1:7" x14ac:dyDescent="0.25">
      <c r="A30" t="s">
        <v>51</v>
      </c>
      <c r="B30" s="2">
        <v>8.8999999999999999E-3</v>
      </c>
      <c r="C30" s="3">
        <f t="shared" si="0"/>
        <v>176220000</v>
      </c>
      <c r="D30" s="3">
        <f>Table2[[#This Row],[State Share per CRS July 15, 2020 memo]]*9900000000</f>
        <v>88110000</v>
      </c>
      <c r="E30" s="4">
        <v>498614</v>
      </c>
      <c r="F30">
        <v>21</v>
      </c>
      <c r="G30">
        <v>745</v>
      </c>
    </row>
    <row r="31" spans="1:7" x14ac:dyDescent="0.25">
      <c r="A31" t="s">
        <v>52</v>
      </c>
      <c r="B31" s="2">
        <v>2.8E-3</v>
      </c>
      <c r="C31" s="3">
        <f t="shared" si="0"/>
        <v>55440000</v>
      </c>
      <c r="D31" s="3">
        <f>Table2[[#This Row],[State Share per CRS July 15, 2020 memo]]*9900000000</f>
        <v>27720000</v>
      </c>
      <c r="E31" s="4">
        <v>178515</v>
      </c>
      <c r="F31">
        <v>308</v>
      </c>
      <c r="G31">
        <v>494</v>
      </c>
    </row>
    <row r="32" spans="1:7" x14ac:dyDescent="0.25">
      <c r="A32" t="s">
        <v>0</v>
      </c>
      <c r="B32" s="2">
        <v>2.35E-2</v>
      </c>
      <c r="C32" s="3">
        <f t="shared" si="0"/>
        <v>465300000</v>
      </c>
      <c r="D32" s="3">
        <f>Table2[[#This Row],[State Share per CRS July 15, 2020 memo]]*9900000000</f>
        <v>232650000</v>
      </c>
      <c r="E32" s="4">
        <v>1400069</v>
      </c>
      <c r="F32">
        <v>688</v>
      </c>
      <c r="G32">
        <v>2573</v>
      </c>
    </row>
    <row r="33" spans="1:7" x14ac:dyDescent="0.25">
      <c r="A33" t="s">
        <v>1</v>
      </c>
      <c r="B33" s="2">
        <v>8.2000000000000007E-3</v>
      </c>
      <c r="C33" s="3">
        <f t="shared" si="0"/>
        <v>162360000</v>
      </c>
      <c r="D33" s="3">
        <f>Table2[[#This Row],[State Share per CRS July 15, 2020 memo]]*9900000000</f>
        <v>81180000</v>
      </c>
      <c r="E33" s="4">
        <v>333537</v>
      </c>
      <c r="F33">
        <v>147</v>
      </c>
      <c r="G33">
        <v>883</v>
      </c>
    </row>
    <row r="34" spans="1:7" x14ac:dyDescent="0.25">
      <c r="A34" t="s">
        <v>2</v>
      </c>
      <c r="B34" s="2">
        <v>7.8399999999999997E-2</v>
      </c>
      <c r="C34" s="3">
        <f t="shared" ref="C34:C54" si="1">B34*19800000000</f>
        <v>1552320000</v>
      </c>
      <c r="D34" s="3">
        <f>Table2[[#This Row],[State Share per CRS July 15, 2020 memo]]*9900000000</f>
        <v>776160000</v>
      </c>
      <c r="E34" s="4">
        <v>2700833</v>
      </c>
      <c r="F34">
        <v>1062</v>
      </c>
      <c r="G34">
        <v>4811</v>
      </c>
    </row>
    <row r="35" spans="1:7" x14ac:dyDescent="0.25">
      <c r="A35" t="s">
        <v>3</v>
      </c>
      <c r="B35" s="2">
        <v>0.03</v>
      </c>
      <c r="C35" s="3">
        <f t="shared" si="1"/>
        <v>594000000</v>
      </c>
      <c r="D35" s="3">
        <f>Table2[[#This Row],[State Share per CRS July 15, 2020 memo]]*9900000000</f>
        <v>297000000</v>
      </c>
      <c r="E35" s="4">
        <v>1552497</v>
      </c>
      <c r="F35">
        <v>346</v>
      </c>
      <c r="G35">
        <v>2684</v>
      </c>
    </row>
    <row r="36" spans="1:7" x14ac:dyDescent="0.25">
      <c r="A36" t="s">
        <v>4</v>
      </c>
      <c r="B36" s="2">
        <v>2.5000000000000001E-3</v>
      </c>
      <c r="C36" s="3">
        <f t="shared" si="1"/>
        <v>49500000</v>
      </c>
      <c r="D36" s="3">
        <f>Table2[[#This Row],[State Share per CRS July 15, 2020 memo]]*9900000000</f>
        <v>24750000</v>
      </c>
      <c r="E36" s="4">
        <v>113845</v>
      </c>
      <c r="F36">
        <v>221</v>
      </c>
      <c r="G36">
        <v>525</v>
      </c>
    </row>
    <row r="37" spans="1:7" x14ac:dyDescent="0.25">
      <c r="A37" t="s">
        <v>5</v>
      </c>
      <c r="B37" s="2">
        <v>3.6999999999999998E-2</v>
      </c>
      <c r="C37" s="3">
        <f t="shared" si="1"/>
        <v>732600000</v>
      </c>
      <c r="D37" s="3">
        <f>Table2[[#This Row],[State Share per CRS July 15, 2020 memo]]*9900000000</f>
        <v>366300000</v>
      </c>
      <c r="E37" s="4">
        <v>1695762</v>
      </c>
      <c r="F37">
        <v>1045</v>
      </c>
      <c r="G37">
        <v>3569</v>
      </c>
    </row>
    <row r="38" spans="1:7" x14ac:dyDescent="0.25">
      <c r="A38" t="s">
        <v>6</v>
      </c>
      <c r="B38" s="2">
        <v>1.2200000000000001E-2</v>
      </c>
      <c r="C38" s="3">
        <f t="shared" si="1"/>
        <v>241560000.00000003</v>
      </c>
      <c r="D38" s="3">
        <f>Table2[[#This Row],[State Share per CRS July 15, 2020 memo]]*9900000000</f>
        <v>120780000.00000001</v>
      </c>
      <c r="E38" s="4">
        <v>698891</v>
      </c>
      <c r="F38">
        <v>597</v>
      </c>
      <c r="G38">
        <v>1807</v>
      </c>
    </row>
    <row r="39" spans="1:7" x14ac:dyDescent="0.25">
      <c r="A39" t="s">
        <v>7</v>
      </c>
      <c r="B39" s="2">
        <v>9.1999999999999998E-3</v>
      </c>
      <c r="C39" s="3">
        <f t="shared" si="1"/>
        <v>182160000</v>
      </c>
      <c r="D39" s="3">
        <f>Table2[[#This Row],[State Share per CRS July 15, 2020 memo]]*9900000000</f>
        <v>91080000</v>
      </c>
      <c r="E39" s="4">
        <v>609507</v>
      </c>
      <c r="F39">
        <v>222</v>
      </c>
      <c r="G39">
        <v>1257</v>
      </c>
    </row>
    <row r="40" spans="1:7" x14ac:dyDescent="0.25">
      <c r="A40" t="s">
        <v>8</v>
      </c>
      <c r="B40" s="2">
        <v>3.9600000000000003E-2</v>
      </c>
      <c r="C40" s="3">
        <f t="shared" si="1"/>
        <v>784080000.00000012</v>
      </c>
      <c r="D40" s="3">
        <f>Table2[[#This Row],[State Share per CRS July 15, 2020 memo]]*9900000000</f>
        <v>392040000.00000006</v>
      </c>
      <c r="E40" s="4">
        <v>1730757</v>
      </c>
      <c r="F40">
        <v>789</v>
      </c>
      <c r="G40">
        <v>2973</v>
      </c>
    </row>
    <row r="41" spans="1:7" x14ac:dyDescent="0.25">
      <c r="A41" t="s">
        <v>9</v>
      </c>
      <c r="B41" s="2">
        <v>2.64E-2</v>
      </c>
      <c r="C41" s="3">
        <f t="shared" si="1"/>
        <v>522720000</v>
      </c>
      <c r="D41" s="3">
        <f>Table2[[#This Row],[State Share per CRS July 15, 2020 memo]]*9900000000</f>
        <v>261360000</v>
      </c>
      <c r="E41" s="4">
        <v>307282</v>
      </c>
      <c r="F41">
        <v>1</v>
      </c>
      <c r="G41">
        <v>847</v>
      </c>
    </row>
    <row r="42" spans="1:7" x14ac:dyDescent="0.25">
      <c r="A42" t="s">
        <v>10</v>
      </c>
      <c r="B42" s="2">
        <v>3.5000000000000001E-3</v>
      </c>
      <c r="C42" s="3">
        <f t="shared" si="1"/>
        <v>69300000</v>
      </c>
      <c r="D42" s="3">
        <f>Table2[[#This Row],[State Share per CRS July 15, 2020 memo]]*9900000000</f>
        <v>34650000</v>
      </c>
      <c r="E42" s="4">
        <v>143436</v>
      </c>
      <c r="F42">
        <v>64</v>
      </c>
      <c r="G42">
        <v>320</v>
      </c>
    </row>
    <row r="43" spans="1:7" x14ac:dyDescent="0.25">
      <c r="A43" t="s">
        <v>11</v>
      </c>
      <c r="B43" s="2">
        <v>1.6400000000000001E-2</v>
      </c>
      <c r="C43" s="3">
        <f t="shared" si="1"/>
        <v>324720000</v>
      </c>
      <c r="D43" s="3">
        <f>Table2[[#This Row],[State Share per CRS July 15, 2020 memo]]*9900000000</f>
        <v>162360000</v>
      </c>
      <c r="E43" s="4">
        <v>780882</v>
      </c>
      <c r="F43">
        <v>103</v>
      </c>
      <c r="G43">
        <v>1270</v>
      </c>
    </row>
    <row r="44" spans="1:7" x14ac:dyDescent="0.25">
      <c r="A44" t="s">
        <v>12</v>
      </c>
      <c r="B44" s="2">
        <v>3.0999999999999999E-3</v>
      </c>
      <c r="C44" s="3">
        <f t="shared" si="1"/>
        <v>61380000</v>
      </c>
      <c r="D44" s="3">
        <f>Table2[[#This Row],[State Share per CRS July 15, 2020 memo]]*9900000000</f>
        <v>30690000</v>
      </c>
      <c r="E44" s="4">
        <v>138975</v>
      </c>
      <c r="F44">
        <v>166</v>
      </c>
      <c r="G44">
        <v>702</v>
      </c>
    </row>
    <row r="45" spans="1:7" x14ac:dyDescent="0.25">
      <c r="A45" t="s">
        <v>13</v>
      </c>
      <c r="B45" s="2">
        <v>1.9599999999999999E-2</v>
      </c>
      <c r="C45" s="3">
        <f t="shared" si="1"/>
        <v>388080000</v>
      </c>
      <c r="D45" s="3">
        <f>Table2[[#This Row],[State Share per CRS July 15, 2020 memo]]*9900000000</f>
        <v>194040000</v>
      </c>
      <c r="E45" s="4">
        <v>1007624</v>
      </c>
      <c r="F45">
        <v>147</v>
      </c>
      <c r="G45">
        <v>1862</v>
      </c>
    </row>
    <row r="46" spans="1:7" x14ac:dyDescent="0.25">
      <c r="A46" t="s">
        <v>14</v>
      </c>
      <c r="B46" s="2">
        <v>9.7199999999999995E-2</v>
      </c>
      <c r="C46" s="3">
        <f t="shared" si="1"/>
        <v>1924560000</v>
      </c>
      <c r="D46" s="3">
        <f>Table2[[#This Row],[State Share per CRS July 15, 2020 memo]]*9900000000</f>
        <v>962280000</v>
      </c>
      <c r="E46" s="4">
        <v>5433471</v>
      </c>
      <c r="F46">
        <v>1230</v>
      </c>
      <c r="G46">
        <v>9423</v>
      </c>
    </row>
    <row r="47" spans="1:7" x14ac:dyDescent="0.25">
      <c r="A47" t="s">
        <v>15</v>
      </c>
      <c r="B47" s="2">
        <v>5.1000000000000004E-3</v>
      </c>
      <c r="C47" s="3">
        <f t="shared" si="1"/>
        <v>100980000</v>
      </c>
      <c r="D47" s="3">
        <f>Table2[[#This Row],[State Share per CRS July 15, 2020 memo]]*9900000000</f>
        <v>50490000</v>
      </c>
      <c r="E47" s="4">
        <v>677031</v>
      </c>
      <c r="F47">
        <v>163</v>
      </c>
      <c r="G47">
        <v>1072</v>
      </c>
    </row>
    <row r="48" spans="1:7" x14ac:dyDescent="0.25">
      <c r="A48" t="s">
        <v>16</v>
      </c>
      <c r="B48" s="2">
        <v>2.3999999999999998E-3</v>
      </c>
      <c r="C48" s="3">
        <f t="shared" si="1"/>
        <v>47519999.999999993</v>
      </c>
      <c r="D48" s="3">
        <f>Table2[[#This Row],[State Share per CRS July 15, 2020 memo]]*9900000000</f>
        <v>23759999.999999996</v>
      </c>
      <c r="E48" s="4">
        <v>87359</v>
      </c>
      <c r="F48">
        <v>235</v>
      </c>
      <c r="G48">
        <v>312</v>
      </c>
    </row>
    <row r="49" spans="1:7" x14ac:dyDescent="0.25">
      <c r="A49" t="s">
        <v>17</v>
      </c>
      <c r="B49" s="2">
        <v>1.7999999999999999E-2</v>
      </c>
      <c r="C49" s="3">
        <f t="shared" si="1"/>
        <v>356400000</v>
      </c>
      <c r="D49" s="3">
        <f>Table2[[#This Row],[State Share per CRS July 15, 2020 memo]]*9900000000</f>
        <v>178200000</v>
      </c>
      <c r="E49" s="4">
        <v>1289367</v>
      </c>
      <c r="F49">
        <v>215</v>
      </c>
      <c r="G49">
        <v>2122</v>
      </c>
    </row>
    <row r="50" spans="1:7" x14ac:dyDescent="0.25">
      <c r="A50" t="s">
        <v>18</v>
      </c>
      <c r="B50" s="2">
        <v>1.6400000000000001E-2</v>
      </c>
      <c r="C50" s="3">
        <f t="shared" si="1"/>
        <v>324720000</v>
      </c>
      <c r="D50" s="3">
        <f>Table2[[#This Row],[State Share per CRS July 15, 2020 memo]]*9900000000</f>
        <v>162360000</v>
      </c>
      <c r="E50" s="4">
        <v>1123736</v>
      </c>
      <c r="F50">
        <v>337</v>
      </c>
      <c r="G50">
        <v>2445</v>
      </c>
    </row>
    <row r="51" spans="1:7" x14ac:dyDescent="0.25">
      <c r="A51" t="s">
        <v>19</v>
      </c>
      <c r="B51" s="2">
        <v>6.4999999999999997E-3</v>
      </c>
      <c r="C51" s="3">
        <f t="shared" si="1"/>
        <v>128700000</v>
      </c>
      <c r="D51" s="3">
        <f>Table2[[#This Row],[State Share per CRS July 15, 2020 memo]]*9900000000</f>
        <v>64350000</v>
      </c>
      <c r="E51" s="4">
        <v>267976</v>
      </c>
      <c r="F51">
        <v>57</v>
      </c>
      <c r="G51">
        <v>725</v>
      </c>
    </row>
    <row r="52" spans="1:7" x14ac:dyDescent="0.25">
      <c r="A52" t="s">
        <v>20</v>
      </c>
      <c r="B52" s="2">
        <v>1.32E-2</v>
      </c>
      <c r="C52" s="3">
        <f t="shared" si="1"/>
        <v>261360000</v>
      </c>
      <c r="D52" s="3">
        <f>Table2[[#This Row],[State Share per CRS July 15, 2020 memo]]*9900000000</f>
        <v>130680000</v>
      </c>
      <c r="E52" s="4">
        <v>859333</v>
      </c>
      <c r="F52">
        <v>464</v>
      </c>
      <c r="G52">
        <v>2274</v>
      </c>
    </row>
    <row r="53" spans="1:7" x14ac:dyDescent="0.25">
      <c r="A53" t="s">
        <v>21</v>
      </c>
      <c r="B53" s="2">
        <v>2.5000000000000001E-3</v>
      </c>
      <c r="C53" s="3">
        <f t="shared" si="1"/>
        <v>49500000</v>
      </c>
      <c r="D53" s="3">
        <f>Table2[[#This Row],[State Share per CRS July 15, 2020 memo]]*9900000000</f>
        <v>24750000</v>
      </c>
      <c r="E53" s="4">
        <v>94313</v>
      </c>
      <c r="F53">
        <v>62</v>
      </c>
      <c r="G53">
        <v>363</v>
      </c>
    </row>
    <row r="54" spans="1:7" x14ac:dyDescent="0.25">
      <c r="A54" t="s">
        <v>71</v>
      </c>
      <c r="B54" s="2">
        <v>1</v>
      </c>
      <c r="C54" s="3">
        <f t="shared" si="1"/>
        <v>19800000000</v>
      </c>
      <c r="D54" s="3">
        <f>Table2[[#This Row],[State Share per CRS July 15, 2020 memo]]*9900000000</f>
        <v>9900000000</v>
      </c>
      <c r="E54" s="4">
        <f>SUBTOTAL(109,E2:E53)</f>
        <v>51012850</v>
      </c>
      <c r="F54" s="4">
        <f t="shared" ref="F54:G54" si="2">SUBTOTAL(109,F2:F53)</f>
        <v>19400</v>
      </c>
      <c r="G54" s="4">
        <f t="shared" si="2"/>
        <v>100446</v>
      </c>
    </row>
    <row r="55" spans="1:7" x14ac:dyDescent="0.25">
      <c r="A55" t="s">
        <v>68</v>
      </c>
      <c r="B55" s="8" t="s">
        <v>67</v>
      </c>
      <c r="C55" s="3">
        <v>100000000</v>
      </c>
      <c r="D55" s="3">
        <v>50000000</v>
      </c>
      <c r="E55" s="4"/>
    </row>
    <row r="56" spans="1:7" x14ac:dyDescent="0.25">
      <c r="A56" t="s">
        <v>69</v>
      </c>
      <c r="B56" s="8" t="s">
        <v>67</v>
      </c>
      <c r="C56" s="3">
        <v>100000000</v>
      </c>
      <c r="D56" s="3">
        <v>50000000</v>
      </c>
      <c r="E56" s="4">
        <v>43706</v>
      </c>
      <c r="F56">
        <v>174</v>
      </c>
      <c r="G56">
        <v>174</v>
      </c>
    </row>
    <row r="57" spans="1:7" x14ac:dyDescent="0.25">
      <c r="A57" s="9" t="s">
        <v>70</v>
      </c>
      <c r="B57" s="10" t="s">
        <v>67</v>
      </c>
      <c r="C57" s="11">
        <f>SUM(C54:C56)</f>
        <v>20000000000</v>
      </c>
      <c r="D57" s="11">
        <f>D56+D55+D54</f>
        <v>10000000000</v>
      </c>
      <c r="E57" s="12"/>
      <c r="F57" s="9"/>
      <c r="G57" s="9"/>
    </row>
    <row r="58" spans="1:7" x14ac:dyDescent="0.25">
      <c r="D58" s="7"/>
      <c r="E58" s="4"/>
    </row>
    <row r="59" spans="1:7" x14ac:dyDescent="0.25">
      <c r="A59" s="9" t="s">
        <v>68</v>
      </c>
      <c r="D59" s="7"/>
      <c r="E59" s="4"/>
    </row>
    <row r="60" spans="1:7" x14ac:dyDescent="0.25">
      <c r="A60" t="s">
        <v>54</v>
      </c>
      <c r="D60" s="7"/>
      <c r="E60" s="4">
        <v>12106</v>
      </c>
      <c r="F60">
        <v>1</v>
      </c>
      <c r="G60">
        <v>29</v>
      </c>
    </row>
    <row r="61" spans="1:7" x14ac:dyDescent="0.25">
      <c r="A61" t="s">
        <v>55</v>
      </c>
      <c r="D61" s="7"/>
      <c r="E61" s="4">
        <v>29719</v>
      </c>
      <c r="F61">
        <v>4</v>
      </c>
      <c r="G61">
        <v>44</v>
      </c>
    </row>
    <row r="62" spans="1:7" x14ac:dyDescent="0.25">
      <c r="A62" t="s">
        <v>56</v>
      </c>
      <c r="D62" s="7"/>
      <c r="E62" s="4">
        <v>10718</v>
      </c>
      <c r="F62">
        <v>2</v>
      </c>
      <c r="G62">
        <v>26</v>
      </c>
    </row>
  </sheetData>
  <pageMargins left="0.7" right="0.7" top="0.75" bottom="0.75" header="0.3" footer="0.3"/>
  <pageSetup orientation="portrait" verticalDpi="0" r:id="rId1"/>
  <ignoredErrors>
    <ignoredError sqref="D2 D3:D41 D42:D57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6967-EF61-4CF5-AD63-262584CED74A}">
  <dimension ref="A1:A5"/>
  <sheetViews>
    <sheetView workbookViewId="0">
      <selection activeCell="A10" sqref="A10"/>
    </sheetView>
  </sheetViews>
  <sheetFormatPr defaultRowHeight="15" x14ac:dyDescent="0.25"/>
  <cols>
    <col min="1" max="1" width="83.42578125" style="1" customWidth="1"/>
  </cols>
  <sheetData>
    <row r="1" spans="1:1" x14ac:dyDescent="0.25">
      <c r="A1" s="1" t="s">
        <v>57</v>
      </c>
    </row>
    <row r="2" spans="1:1" ht="60" x14ac:dyDescent="0.25">
      <c r="A2" s="1" t="s">
        <v>58</v>
      </c>
    </row>
    <row r="3" spans="1:1" ht="30" x14ac:dyDescent="0.25">
      <c r="A3" s="1" t="s">
        <v>64</v>
      </c>
    </row>
    <row r="4" spans="1:1" ht="75" x14ac:dyDescent="0.25">
      <c r="A4" s="1" t="s">
        <v>22</v>
      </c>
    </row>
    <row r="5" spans="1:1" x14ac:dyDescent="0.25">
      <c r="A5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RRASA grants &amp; bond allocations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ODonnell</dc:creator>
  <cp:lastModifiedBy>Mary</cp:lastModifiedBy>
  <dcterms:created xsi:type="dcterms:W3CDTF">2020-07-16T13:26:28Z</dcterms:created>
  <dcterms:modified xsi:type="dcterms:W3CDTF">2020-08-03T18:27:54Z</dcterms:modified>
</cp:coreProperties>
</file>